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C22" i="1"/>
  <c r="C23"/>
  <c r="C24"/>
  <c r="F16"/>
  <c r="D17"/>
  <c r="D16"/>
  <c r="M7" l="1"/>
  <c r="M8" s="1"/>
  <c r="L8" l="1"/>
  <c r="M9" s="1"/>
  <c r="B7"/>
  <c r="B5" i="2"/>
</calcChain>
</file>

<file path=xl/sharedStrings.xml><?xml version="1.0" encoding="utf-8"?>
<sst xmlns="http://schemas.openxmlformats.org/spreadsheetml/2006/main" count="56" uniqueCount="50">
  <si>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</si>
  <si>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</si>
  <si>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</si>
  <si>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</si>
  <si>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</si>
  <si>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</si>
  <si>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</si>
  <si>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</si>
  <si>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</si>
  <si>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</si>
  <si>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</si>
  <si>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</si>
  <si>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</si>
  <si>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</si>
  <si>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</si>
  <si>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</si>
  <si>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</si>
  <si>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</si>
  <si>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</si>
  <si>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</si>
  <si>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</si>
  <si>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</si>
  <si>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</si>
  <si>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</si>
  <si>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</si>
  <si>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</si>
  <si>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</si>
  <si>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</si>
  <si>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</si>
  <si>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4.2, Developer  (build 122-D7)</t>
  </si>
  <si>
    <t>Query2</t>
  </si>
  <si>
    <t>Республика Башкортостан</t>
  </si>
  <si>
    <t>Поставка системы МС-04</t>
  </si>
  <si>
    <t>, тел. , эл.почта:</t>
  </si>
  <si>
    <t/>
  </si>
  <si>
    <t>01.05.2014</t>
  </si>
  <si>
    <t>Ушкевич Сергей Владимирович</t>
  </si>
  <si>
    <t>(347)221-54-67</t>
  </si>
  <si>
    <t>Отдел развития (ОР)</t>
  </si>
  <si>
    <t>Приложение 1.2</t>
  </si>
  <si>
    <t>СИСТЕМА МС-04</t>
  </si>
  <si>
    <t>компл</t>
  </si>
  <si>
    <t>Комплект включает: 1) МС-04-12 - 2 шт. (кассета, "Евроконструктив 19", 3U", 20 платомест); 2) ИП-11-03 - 2 шт. (плата источника вторичного питания выносного блока, U=36….72V DC, 90W); 3) ОС-24 - 2 шт. (плата управления мультиплексора - поддекжка 8…128 порртов FXO/FXS/E&amp;M, 4*E1 (G.703)); 4) АК-11 - 13 шт. (плата абонентского интерфейса на8 портов FXS, скорость 64 кбит/с); 5) АК-32 - 13 шт. (плата станционного интерфейса на 8 портов FXО, скорость 64 кбит/с); 6) ВС-11 - 2 шт. (плата на 4 канала E&amp;M (6/4-х прводных соединительных линии); 7) МС04-МТА57 - 2 шт. (блок адаптера индукторного вызова на 4 стыка Е&amp;M для ТА-57, ТА-88); 8) ПК-52 - 34 шт. (плата для монтажа интерфейсного кабеля (под пайку, 8 линии ab)).</t>
  </si>
  <si>
    <t>Предельная сумма лота составляет:     1203600  руб. с НДС.</t>
  </si>
  <si>
    <t>Куратор:</t>
  </si>
  <si>
    <t>начальник ОР</t>
  </si>
  <si>
    <t>Тимофеев И.А.</t>
  </si>
  <si>
    <t xml:space="preserve"> г. Стерлитамак, ул. Коммунистическая, д.30; Секварова С.В. 89656487022</t>
  </si>
  <si>
    <t>01 июня 2014 г.</t>
  </si>
  <si>
    <t>Приложение 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</si>
</sst>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5"/>
  <sheetViews>
    <sheetView tabSelected="1" workbookViewId="0">
      <selection activeCell="A14" sqref="A14:XFD14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>
      <c r="N1" s="20" t="s">
        <v>49</v>
      </c>
    </row>
    <row r="2" spans="1:29">
      <c r="B2" s="49" t="s">
        <v>9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29">
      <c r="B3" t="s">
        <v>25</v>
      </c>
      <c r="C3" s="24" t="s">
        <v>32</v>
      </c>
      <c r="D3" s="23"/>
      <c r="F3" s="23"/>
      <c r="N3" s="20"/>
      <c r="O3" s="3"/>
    </row>
    <row r="4" spans="1:29" s="12" customFormat="1">
      <c r="B4" s="50" t="s">
        <v>0</v>
      </c>
      <c r="C4" s="50" t="s">
        <v>14</v>
      </c>
      <c r="D4" s="50" t="s">
        <v>1</v>
      </c>
      <c r="E4" s="50" t="s">
        <v>13</v>
      </c>
      <c r="F4" s="52" t="s">
        <v>15</v>
      </c>
      <c r="G4" s="52"/>
      <c r="H4" s="52"/>
      <c r="I4" s="52"/>
      <c r="J4" s="52"/>
      <c r="K4" s="55" t="s">
        <v>21</v>
      </c>
      <c r="L4" s="53" t="s">
        <v>22</v>
      </c>
      <c r="M4" s="51" t="s">
        <v>24</v>
      </c>
      <c r="N4" s="50" t="s">
        <v>2</v>
      </c>
      <c r="O4" s="13"/>
    </row>
    <row r="5" spans="1:29" s="14" customFormat="1" ht="64.5" customHeight="1">
      <c r="B5" s="50"/>
      <c r="C5" s="50"/>
      <c r="D5" s="50"/>
      <c r="E5" s="50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56"/>
      <c r="L5" s="54"/>
      <c r="M5" s="51"/>
      <c r="N5" s="50"/>
    </row>
    <row r="6" spans="1:29" s="12" customFormat="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409.5">
      <c r="A7" s="11"/>
      <c r="B7" s="6">
        <f>ROW()-6</f>
        <v>1</v>
      </c>
      <c r="C7" s="1" t="s">
        <v>40</v>
      </c>
      <c r="D7" s="1" t="s">
        <v>42</v>
      </c>
      <c r="E7" s="4" t="s">
        <v>41</v>
      </c>
      <c r="F7" s="28">
        <v>0</v>
      </c>
      <c r="G7" s="28">
        <v>3</v>
      </c>
      <c r="H7" s="28">
        <v>0</v>
      </c>
      <c r="I7" s="28">
        <v>0</v>
      </c>
      <c r="J7" s="28">
        <v>3</v>
      </c>
      <c r="K7" s="5">
        <v>340000</v>
      </c>
      <c r="L7" s="5">
        <v>1020000</v>
      </c>
      <c r="M7" s="5">
        <f>L7*1.18</f>
        <v>1203600</v>
      </c>
      <c r="N7" s="1" t="s">
        <v>47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>
      <c r="A8" s="11"/>
      <c r="B8" s="17"/>
      <c r="C8" s="18"/>
      <c r="D8" s="18"/>
      <c r="E8" s="19"/>
      <c r="F8" s="19"/>
      <c r="G8" s="19"/>
      <c r="H8" s="19"/>
      <c r="I8" s="19"/>
      <c r="J8" s="19"/>
      <c r="K8" s="21"/>
      <c r="L8" s="22">
        <f>SUM($L$7)</f>
        <v>1020000</v>
      </c>
      <c r="M8" s="22">
        <f>M7</f>
        <v>1203600</v>
      </c>
      <c r="N8" s="1"/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>
      <c r="B9" s="16"/>
      <c r="C9" s="2"/>
      <c r="D9" s="2"/>
      <c r="E9" s="16"/>
      <c r="F9" s="16"/>
      <c r="G9" s="16"/>
      <c r="H9" s="16"/>
      <c r="I9" s="16"/>
      <c r="J9" s="16"/>
      <c r="K9" s="16"/>
      <c r="L9" s="31" t="s">
        <v>23</v>
      </c>
      <c r="M9" s="22">
        <f>M8-L8</f>
        <v>183600</v>
      </c>
      <c r="N9" s="1"/>
    </row>
    <row r="10" spans="1:29" s="11" customFormat="1">
      <c r="B10" s="42" t="s">
        <v>43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</row>
    <row r="11" spans="1:29">
      <c r="B11" s="42" t="s">
        <v>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</row>
    <row r="12" spans="1:29">
      <c r="B12" s="41" t="s">
        <v>4</v>
      </c>
      <c r="C12" s="41"/>
      <c r="D12" s="42" t="s">
        <v>48</v>
      </c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29" ht="32.1" customHeight="1">
      <c r="B13" s="41" t="s">
        <v>5</v>
      </c>
      <c r="C13" s="41"/>
      <c r="D13" s="48" t="s">
        <v>8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2"/>
      <c r="P13" s="2"/>
      <c r="Q13" s="2"/>
      <c r="R13" s="2"/>
      <c r="S13" s="2"/>
      <c r="T13" s="2"/>
    </row>
    <row r="14" spans="1:29">
      <c r="A14" s="11"/>
      <c r="B14" s="43" t="s">
        <v>27</v>
      </c>
      <c r="C14" s="44"/>
      <c r="D14" s="45" t="s">
        <v>26</v>
      </c>
      <c r="E14" s="46"/>
      <c r="F14" s="46"/>
      <c r="G14" s="46"/>
      <c r="H14" s="46"/>
      <c r="I14" s="46"/>
      <c r="J14" s="46"/>
      <c r="K14" s="46"/>
      <c r="L14" s="46"/>
      <c r="M14" s="46"/>
      <c r="N14" s="47"/>
      <c r="O14" s="11"/>
    </row>
    <row r="15" spans="1:29" s="11" customFormat="1">
      <c r="B15" s="43" t="s">
        <v>28</v>
      </c>
      <c r="C15" s="44"/>
      <c r="D15" s="25"/>
      <c r="E15" s="26"/>
      <c r="F15" s="26"/>
      <c r="G15" s="26"/>
      <c r="H15" s="26"/>
      <c r="I15" s="26"/>
      <c r="J15" s="26"/>
      <c r="K15" s="26"/>
      <c r="L15" s="26"/>
      <c r="M15" s="26"/>
      <c r="N15" s="27"/>
    </row>
    <row r="16" spans="1:29" s="11" customFormat="1">
      <c r="A16"/>
      <c r="B16" s="41" t="s">
        <v>6</v>
      </c>
      <c r="C16" s="41"/>
      <c r="D16" s="34" t="str">
        <f>C22</f>
        <v>Ушкевич Сергей Владимирович</v>
      </c>
      <c r="E16" s="35"/>
      <c r="F16" s="35" t="str">
        <f>C23</f>
        <v>(347)221-54-67</v>
      </c>
      <c r="G16" s="35"/>
      <c r="H16" s="35"/>
      <c r="I16" s="35"/>
      <c r="J16" s="35"/>
      <c r="K16" s="35"/>
      <c r="L16" s="35"/>
      <c r="M16" s="35"/>
      <c r="N16" s="36"/>
      <c r="O16"/>
    </row>
    <row r="17" spans="2:14">
      <c r="B17" s="41" t="s">
        <v>7</v>
      </c>
      <c r="C17" s="41"/>
      <c r="D17" s="34" t="str">
        <f>C22</f>
        <v>Ушкевич Сергей Владимирович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</row>
    <row r="18" spans="2:14" s="11" customFormat="1">
      <c r="B18" s="32"/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37" customFormat="1">
      <c r="B19" s="38" t="s">
        <v>44</v>
      </c>
      <c r="C19" s="38" t="s">
        <v>45</v>
      </c>
      <c r="D19" s="39"/>
      <c r="E19" s="39" t="s">
        <v>46</v>
      </c>
      <c r="F19" s="39"/>
      <c r="G19" s="39"/>
      <c r="H19" s="39"/>
      <c r="I19" s="39"/>
      <c r="J19" s="39"/>
      <c r="K19" s="39"/>
      <c r="L19" s="39"/>
      <c r="M19" s="39"/>
      <c r="N19" s="39"/>
    </row>
    <row r="20" spans="2:14" s="37" customFormat="1" ht="19.5" customHeight="1"/>
    <row r="21" spans="2:14" s="37" customFormat="1">
      <c r="B21" s="37" t="s">
        <v>10</v>
      </c>
    </row>
    <row r="22" spans="2:14" s="37" customFormat="1">
      <c r="C22" s="40" t="str">
        <f>Query2_USERN</f>
        <v>Ушкевич Сергей Владимирович</v>
      </c>
    </row>
    <row r="23" spans="2:14" s="37" customFormat="1">
      <c r="B23" s="37" t="s">
        <v>11</v>
      </c>
      <c r="C23" s="40" t="str">
        <f>Query2_USERT</f>
        <v>(347)221-54-67</v>
      </c>
    </row>
    <row r="24" spans="2:14" s="37" customFormat="1">
      <c r="B24" s="37" t="s">
        <v>12</v>
      </c>
      <c r="C24" s="40" t="str">
        <f>Query2_USERE</f>
        <v/>
      </c>
    </row>
    <row r="25" spans="2:14" s="37" customFormat="1"/>
  </sheetData>
  <mergeCells count="21">
    <mergeCell ref="B13:C13"/>
    <mergeCell ref="D13:N13"/>
    <mergeCell ref="B10:N10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12:C12"/>
    <mergeCell ref="B11:N11"/>
    <mergeCell ref="D12:N12"/>
    <mergeCell ref="B16:C16"/>
    <mergeCell ref="B17:C17"/>
    <mergeCell ref="B15:C15"/>
    <mergeCell ref="B14:C14"/>
    <mergeCell ref="D14:N14"/>
  </mergeCells>
  <pageMargins left="0.78740157480314965" right="0.39370078740157483" top="0.78740157480314965" bottom="0.39370078740157483" header="0.31496062992125984" footer="0.31496062992125984"/>
  <pageSetup paperSize="9" scale="6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9" t="s">
        <v>29</v>
      </c>
      <c r="B5" t="e">
        <f>XLR_ERRNAME</f>
        <v>#NAME?</v>
      </c>
    </row>
    <row r="6" spans="1:19">
      <c r="A6" t="s">
        <v>30</v>
      </c>
      <c r="B6">
        <v>1003</v>
      </c>
      <c r="C6" s="30" t="s">
        <v>31</v>
      </c>
      <c r="D6">
        <v>1927</v>
      </c>
      <c r="E6" s="30" t="s">
        <v>32</v>
      </c>
      <c r="F6" s="30" t="s">
        <v>33</v>
      </c>
      <c r="G6" s="30" t="s">
        <v>34</v>
      </c>
      <c r="H6" s="30" t="s">
        <v>34</v>
      </c>
      <c r="I6" s="30" t="s">
        <v>34</v>
      </c>
      <c r="J6" s="30" t="s">
        <v>32</v>
      </c>
      <c r="K6" s="30" t="s">
        <v>35</v>
      </c>
      <c r="L6" s="30" t="s">
        <v>36</v>
      </c>
      <c r="M6" s="30" t="s">
        <v>37</v>
      </c>
      <c r="N6" s="30" t="s">
        <v>34</v>
      </c>
      <c r="O6">
        <v>1051</v>
      </c>
      <c r="P6" s="30" t="s">
        <v>38</v>
      </c>
      <c r="Q6">
        <v>0</v>
      </c>
      <c r="R6" s="30" t="s">
        <v>34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e.farrahova</cp:lastModifiedBy>
  <cp:lastPrinted>2014-03-12T04:34:11Z</cp:lastPrinted>
  <dcterms:created xsi:type="dcterms:W3CDTF">2013-12-19T08:11:42Z</dcterms:created>
  <dcterms:modified xsi:type="dcterms:W3CDTF">2014-04-03T10:24:03Z</dcterms:modified>
</cp:coreProperties>
</file>